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221"/>
  <workbookPr showInkAnnotation="0" autoCompressPictures="0"/>
  <bookViews>
    <workbookView xWindow="0" yWindow="0" windowWidth="25600" windowHeight="183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63" i="1" l="1"/>
  <c r="C64" i="1"/>
  <c r="C65" i="1"/>
  <c r="C66" i="1"/>
  <c r="C67" i="1"/>
  <c r="C69" i="1"/>
  <c r="C70" i="1"/>
  <c r="C71" i="1"/>
  <c r="C72" i="1"/>
  <c r="C73" i="1"/>
  <c r="C74" i="1"/>
  <c r="C76" i="1"/>
  <c r="G59" i="1"/>
</calcChain>
</file>

<file path=xl/sharedStrings.xml><?xml version="1.0" encoding="utf-8"?>
<sst xmlns="http://schemas.openxmlformats.org/spreadsheetml/2006/main" count="346" uniqueCount="223">
  <si>
    <t>Type</t>
  </si>
  <si>
    <t>Funds within BIP</t>
  </si>
  <si>
    <t>Committee affiliation</t>
  </si>
  <si>
    <t>Description</t>
  </si>
  <si>
    <t>FY2017</t>
  </si>
  <si>
    <t>FY2018</t>
  </si>
  <si>
    <t>FY2019 To Date</t>
  </si>
  <si>
    <t>Yearly payout</t>
  </si>
  <si>
    <t>Heather's Comments</t>
  </si>
  <si>
    <t>Lucinda Comments</t>
  </si>
  <si>
    <t>Sectional Account</t>
  </si>
  <si>
    <t>Bryology and Lichenology Section</t>
  </si>
  <si>
    <t>B&amp;L Section</t>
  </si>
  <si>
    <t>Section funds (dues/donations)</t>
  </si>
  <si>
    <t>varies</t>
  </si>
  <si>
    <t>BSA Endowments/Board Designated</t>
  </si>
  <si>
    <t>BSA Endowment Funds</t>
  </si>
  <si>
    <t>Board</t>
  </si>
  <si>
    <t>The Endowment; where money goes when members designate "endowment"</t>
  </si>
  <si>
    <t>Description makes it sound like it is donor designated</t>
  </si>
  <si>
    <t>Botanical Friends Fund/ Past Presidents’ Fund</t>
  </si>
  <si>
    <t>Set up in 2002 to collect donations from Past Presidents</t>
  </si>
  <si>
    <t>None</t>
  </si>
  <si>
    <t>BSA Awards</t>
  </si>
  <si>
    <t>Bill Dahl Undergraduate Student Research Awards</t>
  </si>
  <si>
    <t>Donations made over time to this award and has recently gone negative</t>
  </si>
  <si>
    <t>In 2010, 3 students were awarded $200 each - in subsequent years 4 students $200 each were given.  Should just be budgeted from operations from now on.</t>
  </si>
  <si>
    <t>Board Designated</t>
  </si>
  <si>
    <t>PLANTS Student Travel Fund</t>
  </si>
  <si>
    <t>Board designated to continue to fund PLANTS program when NSF no longer supports it</t>
  </si>
  <si>
    <t>not used yet</t>
  </si>
  <si>
    <t>BSA Restricted Funds</t>
  </si>
  <si>
    <t>Kaplan Early Career Scientist Award Fund</t>
  </si>
  <si>
    <t>Kaplan Committee</t>
  </si>
  <si>
    <t>Established in 2017 by Dorothy Kaplan with a $40K gift.  To provide $1000 to help early career scientists to get to the meeting.</t>
  </si>
  <si>
    <t>Not used yet</t>
  </si>
  <si>
    <t>This is to be renamed and combined with a new large donation from Kaplan family for a DDIG type research grant of 10K each year</t>
  </si>
  <si>
    <t>Emerging Leaders Award</t>
  </si>
  <si>
    <t>Board/Distinguished Fellows Committee</t>
  </si>
  <si>
    <t>Board designated to fund this annual award ; set up in 2013/4</t>
  </si>
  <si>
    <t>Conant/Triarch Travel Fund</t>
  </si>
  <si>
    <t>Board/ED</t>
  </si>
  <si>
    <t>Established by the Conant family to fund a Botanical Images award - $1000 each year divided into 3 awards</t>
  </si>
  <si>
    <t>$</t>
  </si>
  <si>
    <t>Family sends a check each year for $1000; should be in and out of operations not part of the BIP</t>
  </si>
  <si>
    <t>John S. Karling Fund</t>
  </si>
  <si>
    <t>GSRA Committee</t>
  </si>
  <si>
    <t>Made possible in 1997 by a gift from the late Dr. John Sidney Karling.  It essentially the highest honor in the student research award category paid out $500 each year</t>
  </si>
  <si>
    <t>Sectional Awards</t>
  </si>
  <si>
    <t>AJ Sharp Award</t>
  </si>
  <si>
    <t>Bryology Section</t>
  </si>
  <si>
    <t>Named in honor of the late Dr. Jack Sharp. This award is given for the best student paper presented in the Bryological and Lichenological sessions.</t>
  </si>
  <si>
    <t>Last payment on the books 2005 - $500 - managed by Bryology and Lichenology Section - ABLS</t>
  </si>
  <si>
    <t>Ask section to make GROW or sunset plan</t>
  </si>
  <si>
    <t>D&amp;S Section</t>
  </si>
  <si>
    <t>D&amp;S STA</t>
  </si>
  <si>
    <t>Student travel award fund; used to distribute varying amounts of travel awards</t>
  </si>
  <si>
    <t>Katherine Esau Fund</t>
  </si>
  <si>
    <t>This award was established in 1985 with a gift from Dr. Esau and is augmented by ongoing contributions. It is given to the graduate student who presents the outstanding paper in developmental and structural botany.  Distributes $500 each year</t>
  </si>
  <si>
    <t>5% * $25k = $1250. Challenge them to UP the spend rate</t>
  </si>
  <si>
    <t>Maynard Moseley Fund</t>
  </si>
  <si>
    <t>The award is given to the best student paper, presented in either the Paleobotanical or Developmental and Structural sessions; established in 1995 to honor Moseley</t>
  </si>
  <si>
    <t>Vernon I Cheadle Fund</t>
  </si>
  <si>
    <r>
      <t>The Botanical Society of America, in conjunction with the Developmental &amp; Structural Section offers </t>
    </r>
    <r>
      <rPr>
        <u/>
        <sz val="12"/>
        <color theme="1"/>
        <rFont val="Calibri"/>
        <family val="2"/>
        <scheme val="minor"/>
      </rPr>
      <t>up to four (4), $500 Vernon I. Cheadle Student Travel Awards</t>
    </r>
    <r>
      <rPr>
        <sz val="12"/>
        <color theme="1"/>
        <rFont val="Calibri"/>
        <family val="2"/>
        <scheme val="minor"/>
      </rPr>
      <t>. Awards are available to undergraduate and graduate students who will be attending and presenting a paper or poster at the annual meeting of the Botanical Society of America.</t>
    </r>
  </si>
  <si>
    <t>Economic Botany Section</t>
  </si>
  <si>
    <t>EB section</t>
  </si>
  <si>
    <t xml:space="preserve">Section funds (dues/donations) - they use to fund student travel awards each year </t>
  </si>
  <si>
    <t>Ecological Section</t>
  </si>
  <si>
    <t>Bessey</t>
  </si>
  <si>
    <t>Education and Teaching</t>
  </si>
  <si>
    <t>This award is given annually by the Education Committee, in conjunction with the Teaching section to recognize outstanding contributions to botanical instruction.   We don't give a check to the award winner so I'm not sure why we have this fund.</t>
  </si>
  <si>
    <t xml:space="preserve">Bill says donations to fund were intended to be put toward an eventual get-together by the Bessey award winners group/ Not really sure why we are collecting donations for this.  </t>
  </si>
  <si>
    <t>PlantingScience Fund</t>
  </si>
  <si>
    <t>Education Committee</t>
  </si>
  <si>
    <t>Board desginated. Pays for PS expenses not covered by the grant - like the PS reception at BOTANY conference - donations to PS come in regularly</t>
  </si>
  <si>
    <t>BSA Education/ Outreach</t>
  </si>
  <si>
    <t>Education Committee/Board</t>
  </si>
  <si>
    <t>Board designated so that the Education committee has an annual budget of @$12,000 to pull from to support annual initiatives</t>
  </si>
  <si>
    <t>$12,000 max</t>
  </si>
  <si>
    <t>Not sure we have ever used $12K from this fund in one year.  Education uses this fund for expenses. We've not yet pulled from BIP</t>
  </si>
  <si>
    <t>Genetics Section</t>
  </si>
  <si>
    <t>Margaret Menzel Fund</t>
  </si>
  <si>
    <t>outstanding paper presented in Genetics at the meeting - $200</t>
  </si>
  <si>
    <t>Bill Dahl Graduate Student Research Award</t>
  </si>
  <si>
    <t>GSRA Committee/Board</t>
  </si>
  <si>
    <t>Money set aside by the Board and donations made over time; pays out $9500 each year</t>
  </si>
  <si>
    <t>Will use the funds collected from increased membership dues first before pulling from this account</t>
  </si>
  <si>
    <t>Human Diveristy Fund</t>
  </si>
  <si>
    <t>HD Committee</t>
  </si>
  <si>
    <t>Established by Sakai and Weller to be used to support diversity initiatives specified by the Human Diversity committee</t>
  </si>
  <si>
    <t>Diversity Panel - reimbursements - increased amounts over the years - started reimbursements in 2002</t>
  </si>
  <si>
    <t>Historical Section</t>
  </si>
  <si>
    <t>Historical section</t>
  </si>
  <si>
    <t>Section funds (dues/donations) - used for Rudolph award - best student presentation of a historical nature</t>
  </si>
  <si>
    <t>Donald Kaplan Memorial Fund</t>
  </si>
  <si>
    <t>Established by a committee of Kaplan's students this fund pays for an annual lecture to commemorate Don's contributions to botanical knowledge and promote his research interests within the Botanical Society of America.</t>
  </si>
  <si>
    <t>Keeps the lecture/reception and expenses for lecturer going in perpetuity</t>
  </si>
  <si>
    <t>Mid-Continent</t>
  </si>
  <si>
    <t>Mid-Continent Section</t>
  </si>
  <si>
    <t>?</t>
  </si>
  <si>
    <t>Terminated section at March 2019 meeting</t>
  </si>
  <si>
    <t>Mycology Section</t>
  </si>
  <si>
    <t>Mycological Secion</t>
  </si>
  <si>
    <t>Consider phasing out section? Anyone going to be there from this section?</t>
  </si>
  <si>
    <t>Northeastern</t>
  </si>
  <si>
    <t>Northeastern Section</t>
  </si>
  <si>
    <t>Section funds (dues/donations)  Conducts a field trip each year.</t>
  </si>
  <si>
    <t>Meeting money in/Meeting money out - no awards</t>
  </si>
  <si>
    <t>Pacific</t>
  </si>
  <si>
    <t>Pacific Section</t>
  </si>
  <si>
    <t>Nothing in QuickBooks</t>
  </si>
  <si>
    <t>Sectional Endowment</t>
  </si>
  <si>
    <t>Paleo/Endowment</t>
  </si>
  <si>
    <t>Paleo Section</t>
  </si>
  <si>
    <t xml:space="preserve">Section set up this endowment.  Not sure what this is for.  </t>
  </si>
  <si>
    <t>Section, yes.</t>
  </si>
  <si>
    <t>Paleobotany Section</t>
  </si>
  <si>
    <t>Isabel Cookson Fund</t>
  </si>
  <si>
    <t>Established in 1976 by a bequest from Isabel Cookson. The fund supports the Isabel C. Cookson Paleobotanical Award, which is given to the student who delivers the best contributed paper in paleobotany or palynology at the annual meeting</t>
  </si>
  <si>
    <t>award for student speaker</t>
  </si>
  <si>
    <t>Ask section to make GROW plan? To 25k? OR pay out at rate of $1k / year or whatever. DUNN says this one is used and is iron clad in terms of purpose</t>
  </si>
  <si>
    <t>Winfried and Reneta Remy Fund</t>
  </si>
  <si>
    <t>established at the 1996 meeting of the International Organization of Paleobotanists in Santa Barbara and instigated by the Paleobotanical Section of the Botanical Society of America to honor the life and work of Winfried and Renata Remy. Award is given annually at the BSA banquet for the best published paper in paleobotany or palynology during the previous year.
.  Pat Gensel, BSA Past President, has allocated the full royalty proceeds from her book, “Plants Invade the Land” to the Remy fund. Various royalty payments are received during the year from Columbia University</t>
  </si>
  <si>
    <t>last payout to Christian Pott in 2012 - $400; last small royalty check received in 2015 from Columbia University</t>
  </si>
  <si>
    <t>Ask section to make GROW or sunset plan:Tom Taylor fund</t>
  </si>
  <si>
    <t>Michael Cichan Fund</t>
  </si>
  <si>
    <t>In honor of Cichan. This award is given to a young scholar for a paper published during the previous year in the fields of evolutionary and/or structural botany.</t>
  </si>
  <si>
    <t>is this really in Paleo section? Purpose of award makes that sound wrong: Tom Taylor - ask Edie Taylor</t>
  </si>
  <si>
    <t>Sectional Restricted Funds</t>
  </si>
  <si>
    <t>Don Eggert-Ron Ramos Library Fund</t>
  </si>
  <si>
    <t>Started recently  at the request of the Paleo Section; helps fund a Paleo library of some sort</t>
  </si>
  <si>
    <t>Ask Paleo</t>
  </si>
  <si>
    <t>Ask section to make GROW or sunset plan; DUNN says:  Eggert, partner Ron..  When Eggert retired, gave Dunn his reprint library, kept his book library. Don passed, Ron passed…. Ron's family had library…. Looking for place to send it to write it off. Cameron Univ didnot want; section took it; sent to him in batches, he paid mailing, did rough estimate of worth; he set up account to move it when he retires - he will use account to rent uhaul to deliver it somewhere.</t>
  </si>
  <si>
    <t>Postdoc Research Awar Fund</t>
  </si>
  <si>
    <t>Started recently at the request of the Paleo Section</t>
  </si>
  <si>
    <t>Ask section to make GROW or sunset plan; Talk to Andrew Leslie about - one of Tom Taylor's last requests…. Someone in section wanted it...</t>
  </si>
  <si>
    <t>H. Becker Award</t>
  </si>
  <si>
    <t>Paleo Section account</t>
  </si>
  <si>
    <t>Yes ask them. ASK David Dilcher</t>
  </si>
  <si>
    <t>Marcia Winslow Student Travel Award</t>
  </si>
  <si>
    <t>$10,000 is principal</t>
  </si>
  <si>
    <t>10K is perm restricted</t>
  </si>
  <si>
    <t>Dunn: send paleobot students to international meetings - written rules</t>
  </si>
  <si>
    <t>James M. and Esther N. Schopf Fund</t>
  </si>
  <si>
    <t>Paleobotanical Section</t>
  </si>
  <si>
    <t>Anonymous gift of $50,000 principal-  used to enhance the collegiality and effectiveness of the annual meeting of the Paleobotanical Section; invited speakers, refreshments and food for banquet, etc.</t>
  </si>
  <si>
    <t>50K is perm restricted</t>
  </si>
  <si>
    <t>Dunn:  he established it… in writing</t>
  </si>
  <si>
    <t>Pelton Award</t>
  </si>
  <si>
    <t>Pelton Committee</t>
  </si>
  <si>
    <t>Made by The Conservation and Research Foundation of New London, CT, through the Botanical Society of America. The Pelton Award is given in recognition of sustained and creative contributions in plant morphology,  $1000 award plus up to $1000 to present the Pelton Lecture</t>
  </si>
  <si>
    <t>Phycological</t>
  </si>
  <si>
    <t>Phycological Section</t>
  </si>
  <si>
    <t>Unless we sunset the section, it is there</t>
  </si>
  <si>
    <t>Phycological / Leasure K. Darbaker Fund</t>
  </si>
  <si>
    <t>Phycological Section'</t>
  </si>
  <si>
    <t>They receive a dedicated donation each year from Mellon Bank. bequeathed funds to the Society to provide an annual sum (to be known as the Darbaker Prize) for a "grant or grants in Microscopical Algae." $1000 award annually if given.</t>
  </si>
  <si>
    <t>Has been growing due to lack of nominations, getting reinvigorated this year.</t>
  </si>
  <si>
    <t>Section???  HELP!!! SPEND SOME!</t>
  </si>
  <si>
    <t>Physiology</t>
  </si>
  <si>
    <t>Physiological Section</t>
  </si>
  <si>
    <t>Resolved dispute with Anitra over some previous charges to the section that brought them into the red</t>
  </si>
  <si>
    <t>Li-Cor Prize</t>
  </si>
  <si>
    <t>acknowledge the best presentation made by any student, regardless of subdiscipline, at the annual meeting</t>
  </si>
  <si>
    <t>Appears to be every other year payout = 2016 - two $150 prize checks issue</t>
  </si>
  <si>
    <t>communicate with LiCor about</t>
  </si>
  <si>
    <t>Thorhaug Fund</t>
  </si>
  <si>
    <t>Established by Anitra's Thorhaug's donation but award never set up or given.  For best AJB paper in physiology</t>
  </si>
  <si>
    <t>Not given</t>
  </si>
  <si>
    <t>Donor wants to control the selection of the award committee members</t>
  </si>
  <si>
    <t>RETURNED in June 2019</t>
  </si>
  <si>
    <t>Phytochemical</t>
  </si>
  <si>
    <t>Phytochemical Section</t>
  </si>
  <si>
    <t>not active</t>
  </si>
  <si>
    <t xml:space="preserve"> last check issued in 2008 - $400</t>
  </si>
  <si>
    <t>phase out section?</t>
  </si>
  <si>
    <t>Alston Award</t>
  </si>
  <si>
    <t>NO idea what this is - maybe we roll into Phytochecmical section funds</t>
  </si>
  <si>
    <t>YES - let us just do that.</t>
  </si>
  <si>
    <t>Public Policy Award Fund</t>
  </si>
  <si>
    <t>PP Committee</t>
  </si>
  <si>
    <t>2 Public Policy Awards given annual by the PP Committee.  Board designated set aside at request of PP.</t>
  </si>
  <si>
    <t>Reimburse travel expenses for two or three people - Congressional visits - each spring</t>
  </si>
  <si>
    <t>Pteridology</t>
  </si>
  <si>
    <t>Pteridological Section</t>
  </si>
  <si>
    <t>Section funds (dues/donations)  Gives out student travel awards</t>
  </si>
  <si>
    <t>Edgar Wherry Award</t>
  </si>
  <si>
    <t>in honor of Dr. Wherry's many contributions to the floristics and patterns of evolutions of ferns. This award is given for the best paper presented during the contributed papers session of the Pteridological Section. The Wherry award distributes $250 each year.</t>
  </si>
  <si>
    <t>AFS reimburses BSA for awards paid out</t>
  </si>
  <si>
    <t>Southeastern</t>
  </si>
  <si>
    <t>Southeastern Section</t>
  </si>
  <si>
    <t>$300 check issued in 2017</t>
  </si>
  <si>
    <t>Systematics</t>
  </si>
  <si>
    <t>Systematics Section</t>
  </si>
  <si>
    <t>section make spending plan</t>
  </si>
  <si>
    <t>Teaching Cash</t>
  </si>
  <si>
    <t>Teaching Section</t>
  </si>
  <si>
    <t>Tropical Cash</t>
  </si>
  <si>
    <t>Tropical Biology Section</t>
  </si>
  <si>
    <t>Grady L. Webster Fund</t>
  </si>
  <si>
    <t>Webster Committee</t>
  </si>
  <si>
    <t>Publication award established in 2006 by Dr. Barbara D. Webster and Dr. Susan V. Webster to honor the life and work of Dr. Grady L. Webster.  We have been giving the award but last time we issues a check from the fund was 2013.</t>
  </si>
  <si>
    <t>Webster award has been awarded in 2019</t>
  </si>
  <si>
    <t>New Kaplan Dissertation Improvement Award</t>
  </si>
  <si>
    <t>New committee TBD</t>
  </si>
  <si>
    <t>Dissertation improvement award in comparative morhpology</t>
  </si>
  <si>
    <t>Total MS Funds June 30, 2019</t>
  </si>
  <si>
    <t>Karling, Webster, Kaplan, Kaplan, Pelton, Triarch, Cheadle</t>
  </si>
  <si>
    <t>BSA Endowment</t>
  </si>
  <si>
    <t>Endowment</t>
  </si>
  <si>
    <t>Ed/outreach, Past Presidents, Diversity, PlantingScience, PLANTS</t>
  </si>
  <si>
    <t>GSRA, UGSRA, Emerging, Policy, Bessey</t>
  </si>
  <si>
    <t>BSA Funds SUBTOTAL</t>
  </si>
  <si>
    <t>Sectional CASH</t>
  </si>
  <si>
    <t>All sectional dues accounts</t>
  </si>
  <si>
    <t>Sectional AWARDS</t>
  </si>
  <si>
    <t>Sharp, D&amp;S STA, Esau, Mosely, Menzel, Cookson, Remy, Cichan, Becker, Paleo PostDoc, LiCor, Alston, Wherry, Winslow</t>
  </si>
  <si>
    <t>Sectional ENDOWMENTS</t>
  </si>
  <si>
    <t>Paleo Section Endowment</t>
  </si>
  <si>
    <t>Ramos Library, Darbaker, Thorhaug, Schopf</t>
  </si>
  <si>
    <t>Total Designated Funds</t>
  </si>
  <si>
    <t>BSA Undesignated Funds</t>
  </si>
  <si>
    <t>Total MS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</si>
</sst>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00"/>
    <numFmt numFmtId="165" formatCode="&quot;$&quot;#,##0.00_);[Red]\(&quot;$&quot;#,##0.00\)"/>
  </numFmts>
  <fonts count="14"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3"/>
      <color rgb="FF404040"/>
      <name val="Arial"/>
      <family val="2"/>
    </font>
    <font>
      <sz val="11"/>
      <name val="Arial"/>
      <family val="2"/>
    </font>
    <font>
      <sz val="13"/>
      <color rgb="FF365EBF"/>
      <name val="Arial"/>
      <family val="2"/>
    </font>
    <font>
      <sz val="12"/>
      <color rgb="FF000000"/>
      <name val="Calibri"/>
      <family val="2"/>
      <scheme val="minor"/>
    </font>
    <font>
      <sz val="10"/>
      <color theme="1"/>
      <name val="Calibri"/>
      <family val="2"/>
      <scheme val="minor"/>
    </font>
    <font>
      <u/>
      <sz val="12"/>
      <color theme="1"/>
      <name val="Calibri"/>
      <family val="2"/>
      <scheme val="minor"/>
    </font>
    <font>
      <sz val="12"/>
      <name val="Calibri"/>
      <family val="2"/>
      <scheme val="minor"/>
    </font>
    <font>
      <b/>
      <sz val="12"/>
      <name val="Arial"/>
      <family val="2"/>
    </font>
    <font>
      <sz val="12"/>
      <name val="Arial"/>
      <family val="2"/>
    </font>
    <font>
      <sz val="10"/>
      <name val="Arial"/>
      <family val="2"/>
    </font>
  </fonts>
  <fills count="5">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6"/>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56">
    <xf numFmtId="0" fontId="0" fillId="0" borderId="0" xfId="0"/>
    <xf numFmtId="0" fontId="3" fillId="0" borderId="0" xfId="0" applyNumberFormat="1" applyFont="1" applyAlignment="1"/>
    <xf numFmtId="164" fontId="3" fillId="0" borderId="0" xfId="0" applyNumberFormat="1" applyFont="1" applyAlignment="1"/>
    <xf numFmtId="0" fontId="3" fillId="0" borderId="0" xfId="0" applyNumberFormat="1" applyFont="1" applyAlignment="1">
      <alignment horizontal="right"/>
    </xf>
    <xf numFmtId="0" fontId="0" fillId="0" borderId="0" xfId="0" applyNumberFormat="1" applyFill="1" applyAlignment="1"/>
    <xf numFmtId="0" fontId="0" fillId="0" borderId="0" xfId="0" applyNumberFormat="1" applyFont="1" applyFill="1" applyAlignment="1">
      <alignment vertical="center"/>
    </xf>
    <xf numFmtId="0" fontId="0" fillId="0" borderId="0" xfId="0" applyNumberFormat="1" applyFont="1" applyFill="1" applyAlignment="1"/>
    <xf numFmtId="164" fontId="0" fillId="0" borderId="0" xfId="0" applyNumberFormat="1" applyFill="1" applyAlignment="1">
      <alignment horizontal="right"/>
    </xf>
    <xf numFmtId="165" fontId="4" fillId="0" borderId="0" xfId="0" applyNumberFormat="1" applyFont="1"/>
    <xf numFmtId="0" fontId="0" fillId="0" borderId="0" xfId="0" applyNumberFormat="1" applyFill="1" applyAlignment="1">
      <alignment horizontal="right"/>
    </xf>
    <xf numFmtId="164" fontId="0" fillId="0" borderId="0" xfId="0" applyNumberFormat="1" applyFont="1" applyFill="1" applyAlignment="1"/>
    <xf numFmtId="0" fontId="0" fillId="0" borderId="0" xfId="0" applyNumberFormat="1" applyFont="1" applyFill="1" applyAlignment="1">
      <alignment horizontal="right"/>
    </xf>
    <xf numFmtId="0" fontId="0" fillId="3" borderId="0" xfId="0" applyNumberFormat="1" applyFill="1" applyAlignment="1"/>
    <xf numFmtId="164" fontId="0" fillId="0" borderId="0" xfId="0" applyNumberFormat="1" applyFill="1" applyAlignment="1"/>
    <xf numFmtId="4" fontId="4" fillId="0" borderId="0" xfId="0" applyNumberFormat="1" applyFont="1"/>
    <xf numFmtId="0" fontId="5" fillId="3" borderId="0" xfId="0" applyNumberFormat="1" applyFont="1" applyFill="1" applyBorder="1" applyAlignment="1"/>
    <xf numFmtId="0" fontId="0" fillId="3" borderId="0" xfId="0" applyNumberFormat="1" applyFont="1" applyFill="1" applyAlignment="1">
      <alignment vertical="center"/>
    </xf>
    <xf numFmtId="164" fontId="0" fillId="3" borderId="0" xfId="0" applyNumberFormat="1" applyFill="1" applyAlignment="1"/>
    <xf numFmtId="4" fontId="4" fillId="3" borderId="0" xfId="0" applyNumberFormat="1" applyFont="1" applyFill="1"/>
    <xf numFmtId="165" fontId="4" fillId="3" borderId="0" xfId="0" applyNumberFormat="1" applyFont="1" applyFill="1"/>
    <xf numFmtId="0" fontId="0" fillId="3" borderId="0" xfId="0" applyNumberFormat="1" applyFill="1" applyAlignment="1">
      <alignment horizontal="right"/>
    </xf>
    <xf numFmtId="0" fontId="5" fillId="0" borderId="0" xfId="0" applyNumberFormat="1" applyFont="1" applyFill="1" applyBorder="1" applyAlignment="1"/>
    <xf numFmtId="165" fontId="4" fillId="0" borderId="0" xfId="0" applyNumberFormat="1" applyFont="1" applyFill="1"/>
    <xf numFmtId="4" fontId="6" fillId="0" borderId="0" xfId="0" applyNumberFormat="1" applyFont="1"/>
    <xf numFmtId="0" fontId="7" fillId="0" borderId="0" xfId="0" applyNumberFormat="1" applyFont="1" applyFill="1" applyAlignment="1">
      <alignment vertical="center"/>
    </xf>
    <xf numFmtId="164" fontId="7" fillId="0" borderId="0" xfId="0" applyNumberFormat="1" applyFont="1" applyFill="1" applyAlignment="1"/>
    <xf numFmtId="0" fontId="4" fillId="0" borderId="0" xfId="0" applyFont="1" applyFill="1"/>
    <xf numFmtId="0" fontId="8" fillId="3" borderId="0" xfId="0" applyNumberFormat="1" applyFont="1" applyFill="1" applyAlignment="1">
      <alignment vertical="center"/>
    </xf>
    <xf numFmtId="0" fontId="0" fillId="3" borderId="0" xfId="0" applyNumberFormat="1" applyFont="1" applyFill="1" applyAlignment="1"/>
    <xf numFmtId="164" fontId="0" fillId="3" borderId="0" xfId="0" applyNumberFormat="1" applyFill="1" applyAlignment="1">
      <alignment horizontal="right"/>
    </xf>
    <xf numFmtId="0" fontId="0" fillId="4" borderId="0" xfId="0" applyNumberFormat="1" applyFill="1" applyAlignment="1"/>
    <xf numFmtId="0" fontId="2" fillId="0" borderId="0" xfId="0" applyNumberFormat="1" applyFont="1" applyFill="1" applyAlignment="1"/>
    <xf numFmtId="4" fontId="6" fillId="3" borderId="0" xfId="0" applyNumberFormat="1" applyFont="1" applyFill="1"/>
    <xf numFmtId="0" fontId="4" fillId="0" borderId="0" xfId="0" applyFont="1"/>
    <xf numFmtId="6" fontId="0" fillId="3" borderId="0" xfId="0" applyNumberFormat="1" applyFill="1" applyAlignment="1">
      <alignment horizontal="right"/>
    </xf>
    <xf numFmtId="0" fontId="6" fillId="3" borderId="0" xfId="0" applyFont="1" applyFill="1"/>
    <xf numFmtId="0" fontId="2" fillId="3" borderId="0" xfId="0" applyNumberFormat="1" applyFont="1" applyFill="1" applyAlignment="1"/>
    <xf numFmtId="0" fontId="4" fillId="3" borderId="0" xfId="0" applyFont="1" applyFill="1"/>
    <xf numFmtId="4" fontId="4" fillId="0" borderId="0" xfId="0" applyNumberFormat="1" applyFont="1" applyFill="1"/>
    <xf numFmtId="4" fontId="6" fillId="0" borderId="0" xfId="0" applyNumberFormat="1" applyFont="1" applyFill="1"/>
    <xf numFmtId="0" fontId="10" fillId="3" borderId="0" xfId="0" applyNumberFormat="1" applyFont="1" applyFill="1" applyAlignment="1">
      <alignment vertical="center"/>
    </xf>
    <xf numFmtId="0" fontId="10" fillId="0" borderId="0" xfId="0" applyNumberFormat="1" applyFont="1" applyFill="1" applyAlignment="1">
      <alignment vertical="center"/>
    </xf>
    <xf numFmtId="0" fontId="10" fillId="0" borderId="0" xfId="0" applyNumberFormat="1" applyFont="1" applyFill="1" applyBorder="1" applyAlignment="1">
      <alignment vertical="center"/>
    </xf>
    <xf numFmtId="165" fontId="4" fillId="0" borderId="0" xfId="0" applyNumberFormat="1" applyFont="1" applyFill="1" applyAlignment="1"/>
    <xf numFmtId="0" fontId="0" fillId="0" borderId="0" xfId="0" applyNumberFormat="1" applyAlignment="1"/>
    <xf numFmtId="0" fontId="0" fillId="0" borderId="0" xfId="0" applyNumberFormat="1" applyFont="1" applyAlignment="1"/>
    <xf numFmtId="164" fontId="0" fillId="0" borderId="0" xfId="0" applyNumberFormat="1" applyAlignment="1"/>
    <xf numFmtId="0" fontId="0" fillId="0" borderId="0" xfId="0" applyNumberFormat="1" applyAlignment="1">
      <alignment horizontal="right"/>
    </xf>
    <xf numFmtId="0" fontId="11" fillId="0" borderId="0" xfId="0" applyNumberFormat="1" applyFont="1" applyBorder="1" applyAlignment="1"/>
    <xf numFmtId="0" fontId="12" fillId="0" borderId="0" xfId="0" applyNumberFormat="1" applyFont="1" applyFill="1" applyBorder="1" applyAlignment="1"/>
    <xf numFmtId="0" fontId="1" fillId="0" borderId="1" xfId="1" applyNumberFormat="1" applyFont="1" applyFill="1" applyBorder="1" applyAlignment="1"/>
    <xf numFmtId="0" fontId="13" fillId="0" borderId="0" xfId="0" applyNumberFormat="1" applyFont="1" applyFill="1" applyBorder="1" applyAlignment="1"/>
    <xf numFmtId="164" fontId="0" fillId="0" borderId="0" xfId="0" applyNumberFormat="1" applyFont="1" applyAlignment="1"/>
    <xf numFmtId="164" fontId="7" fillId="0" borderId="0" xfId="0" applyNumberFormat="1" applyFont="1"/>
    <xf numFmtId="0" fontId="0" fillId="0" borderId="0" xfId="0" applyNumberFormat="1" applyFont="1" applyAlignment="1">
      <alignment horizontal="right"/>
    </xf>
    <xf numFmtId="0" fontId="12" fillId="0" borderId="0" xfId="0" applyNumberFormat="1" applyFont="1" applyBorder="1" applyAlignment="1">
      <alignment vertical="top"/>
    </xf>
  </cellXfs>
  <cellStyles count="2">
    <cellStyle name="Normal" xfId="0" builtinId="0"/>
    <cellStyle name="Note" xfId="1" builtinId="1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tabSelected="1" workbookViewId="0">
      <selection activeCell="B22" sqref="B22"/>
    </sheetView>
  </sheetViews>
  <sheetFormatPr baseColWidth="10" defaultRowHeight="15" x14ac:dyDescent="0"/>
  <cols>
    <col min="1" max="1" width="28.83203125" style="44" customWidth="1"/>
    <col min="2" max="2" width="41.1640625" style="45" customWidth="1"/>
    <col min="3" max="3" width="19" style="44" customWidth="1"/>
    <col min="4" max="4" width="44" style="44" customWidth="1"/>
    <col min="5" max="5" width="11.83203125" style="46" bestFit="1" customWidth="1"/>
    <col min="6" max="7" width="14.5" style="46" customWidth="1"/>
    <col min="8" max="8" width="14.6640625" style="47" customWidth="1"/>
    <col min="9" max="9" width="47.83203125" style="44" customWidth="1"/>
    <col min="10" max="10" width="37.5" style="44" customWidth="1"/>
    <col min="11" max="16384" width="10.83203125" style="44"/>
  </cols>
  <sheetData>
    <row r="1" spans="1:34" s="1" customFormat="1">
      <c r="A1" s="1" t="s">
        <v>0</v>
      </c>
      <c r="B1" s="1" t="s">
        <v>1</v>
      </c>
      <c r="C1" s="1" t="s">
        <v>2</v>
      </c>
      <c r="D1" s="1" t="s">
        <v>3</v>
      </c>
      <c r="E1" s="2" t="s">
        <v>4</v>
      </c>
      <c r="F1" s="2" t="s">
        <v>5</v>
      </c>
      <c r="G1" s="2" t="s">
        <v>6</v>
      </c>
      <c r="H1" s="3" t="s">
        <v>7</v>
      </c>
      <c r="I1" s="1" t="s">
        <v>8</v>
      </c>
      <c r="J1" s="1" t="s">
        <v>9</v>
      </c>
    </row>
    <row r="2" spans="1:34" s="4" customFormat="1" ht="16">
      <c r="A2" s="4" t="s">
        <v>10</v>
      </c>
      <c r="B2" s="5" t="s">
        <v>11</v>
      </c>
      <c r="C2" s="4" t="s">
        <v>12</v>
      </c>
      <c r="D2" s="6" t="s">
        <v>13</v>
      </c>
      <c r="E2" s="7">
        <v>1590.61</v>
      </c>
      <c r="F2" s="7">
        <v>1661.55</v>
      </c>
      <c r="G2" s="8">
        <v>1880.55</v>
      </c>
      <c r="H2" s="9" t="s">
        <v>14</v>
      </c>
    </row>
    <row r="3" spans="1:34" s="12" customFormat="1" ht="16">
      <c r="A3" s="6" t="s">
        <v>15</v>
      </c>
      <c r="B3" s="5" t="s">
        <v>16</v>
      </c>
      <c r="C3" s="6" t="s">
        <v>17</v>
      </c>
      <c r="D3" s="6" t="s">
        <v>18</v>
      </c>
      <c r="E3" s="10">
        <v>408934.6</v>
      </c>
      <c r="F3" s="8">
        <v>429661.35</v>
      </c>
      <c r="G3" s="8">
        <v>455596.34</v>
      </c>
      <c r="H3" s="11"/>
      <c r="I3" s="6"/>
      <c r="J3" s="6" t="s">
        <v>19</v>
      </c>
    </row>
    <row r="4" spans="1:34" s="4" customFormat="1" ht="16">
      <c r="A4" s="4" t="s">
        <v>15</v>
      </c>
      <c r="B4" s="5" t="s">
        <v>20</v>
      </c>
      <c r="C4" s="4" t="s">
        <v>17</v>
      </c>
      <c r="D4" s="4" t="s">
        <v>21</v>
      </c>
      <c r="E4" s="13">
        <v>79639.7</v>
      </c>
      <c r="F4" s="14">
        <v>89131.82</v>
      </c>
      <c r="G4" s="8">
        <v>98806.82</v>
      </c>
      <c r="H4" s="9" t="s">
        <v>22</v>
      </c>
    </row>
    <row r="5" spans="1:34" s="4" customFormat="1" ht="16">
      <c r="A5" s="15" t="s">
        <v>23</v>
      </c>
      <c r="B5" s="16" t="s">
        <v>24</v>
      </c>
      <c r="C5" s="12" t="s">
        <v>17</v>
      </c>
      <c r="D5" s="12" t="s">
        <v>25</v>
      </c>
      <c r="E5" s="17">
        <v>-1867</v>
      </c>
      <c r="F5" s="18">
        <v>-1377</v>
      </c>
      <c r="G5" s="19">
        <v>-622</v>
      </c>
      <c r="H5" s="20" t="s">
        <v>14</v>
      </c>
      <c r="I5" s="12" t="s">
        <v>26</v>
      </c>
      <c r="J5" s="12"/>
    </row>
    <row r="6" spans="1:34" s="4" customFormat="1" ht="16">
      <c r="A6" s="21" t="s">
        <v>27</v>
      </c>
      <c r="B6" s="5" t="s">
        <v>28</v>
      </c>
      <c r="C6" s="4" t="s">
        <v>17</v>
      </c>
      <c r="D6" s="4" t="s">
        <v>29</v>
      </c>
      <c r="E6" s="13">
        <v>928270.81</v>
      </c>
      <c r="F6" s="14">
        <v>968645.1</v>
      </c>
      <c r="G6" s="8">
        <v>968940.1</v>
      </c>
      <c r="H6" s="9" t="s">
        <v>30</v>
      </c>
    </row>
    <row r="7" spans="1:34" s="4" customFormat="1" ht="16">
      <c r="A7" s="21" t="s">
        <v>31</v>
      </c>
      <c r="B7" s="5" t="s">
        <v>32</v>
      </c>
      <c r="C7" s="4" t="s">
        <v>33</v>
      </c>
      <c r="D7" s="4" t="s">
        <v>34</v>
      </c>
      <c r="E7" s="13">
        <v>47847.62</v>
      </c>
      <c r="F7" s="22">
        <v>49926.53</v>
      </c>
      <c r="G7" s="22">
        <v>49926.53</v>
      </c>
      <c r="H7" s="9" t="s">
        <v>35</v>
      </c>
      <c r="I7" s="4" t="s">
        <v>36</v>
      </c>
    </row>
    <row r="8" spans="1:34" s="4" customFormat="1" ht="16">
      <c r="A8" s="21" t="s">
        <v>23</v>
      </c>
      <c r="B8" s="5" t="s">
        <v>37</v>
      </c>
      <c r="C8" s="4" t="s">
        <v>38</v>
      </c>
      <c r="D8" s="4" t="s">
        <v>39</v>
      </c>
      <c r="E8" s="13">
        <v>123109.34</v>
      </c>
      <c r="F8" s="23">
        <v>128592.55</v>
      </c>
      <c r="G8" s="8">
        <v>125592.55</v>
      </c>
      <c r="H8" s="9">
        <v>3000</v>
      </c>
    </row>
    <row r="9" spans="1:34" s="4" customFormat="1" ht="16">
      <c r="A9" s="21" t="s">
        <v>31</v>
      </c>
      <c r="B9" s="24" t="s">
        <v>40</v>
      </c>
      <c r="C9" s="24" t="s">
        <v>41</v>
      </c>
      <c r="D9" s="24" t="s">
        <v>42</v>
      </c>
      <c r="E9" s="25">
        <v>375.03</v>
      </c>
      <c r="F9" s="26">
        <v>-624.97</v>
      </c>
      <c r="G9" s="22">
        <v>-624.97</v>
      </c>
      <c r="H9" s="26" t="s">
        <v>43</v>
      </c>
      <c r="I9" s="24" t="s">
        <v>44</v>
      </c>
    </row>
    <row r="10" spans="1:34" s="4" customFormat="1" ht="16">
      <c r="A10" s="21" t="s">
        <v>31</v>
      </c>
      <c r="B10" s="5" t="s">
        <v>45</v>
      </c>
      <c r="C10" s="4" t="s">
        <v>46</v>
      </c>
      <c r="D10" s="4" t="s">
        <v>47</v>
      </c>
      <c r="E10" s="13">
        <v>21767.68</v>
      </c>
      <c r="F10" s="22">
        <v>21691.39</v>
      </c>
      <c r="G10" s="22">
        <v>21691.39</v>
      </c>
      <c r="H10" s="9">
        <v>1500</v>
      </c>
    </row>
    <row r="11" spans="1:34" s="12" customFormat="1" ht="16">
      <c r="A11" s="12" t="s">
        <v>48</v>
      </c>
      <c r="B11" s="27" t="s">
        <v>49</v>
      </c>
      <c r="C11" s="12" t="s">
        <v>50</v>
      </c>
      <c r="D11" s="28" t="s">
        <v>51</v>
      </c>
      <c r="E11" s="29">
        <v>1085</v>
      </c>
      <c r="F11" s="29">
        <v>1129.26</v>
      </c>
      <c r="G11" s="19">
        <v>1149.26</v>
      </c>
      <c r="H11" s="20" t="s">
        <v>14</v>
      </c>
      <c r="I11" s="12" t="s">
        <v>52</v>
      </c>
      <c r="J11" s="12" t="s">
        <v>53</v>
      </c>
    </row>
    <row r="12" spans="1:34" s="4" customFormat="1" ht="16">
      <c r="A12" s="4" t="s">
        <v>10</v>
      </c>
      <c r="B12" s="5" t="s">
        <v>54</v>
      </c>
      <c r="C12" s="4" t="s">
        <v>54</v>
      </c>
      <c r="D12" s="6" t="s">
        <v>13</v>
      </c>
      <c r="E12" s="13">
        <v>13740.91</v>
      </c>
      <c r="F12" s="23">
        <v>14127.78</v>
      </c>
      <c r="G12" s="8">
        <v>13920.43</v>
      </c>
      <c r="H12" s="9" t="s">
        <v>14</v>
      </c>
    </row>
    <row r="13" spans="1:34" s="12" customFormat="1" ht="16">
      <c r="A13" s="4" t="s">
        <v>48</v>
      </c>
      <c r="B13" s="5" t="s">
        <v>55</v>
      </c>
      <c r="C13" s="4" t="s">
        <v>54</v>
      </c>
      <c r="D13" s="6" t="s">
        <v>56</v>
      </c>
      <c r="E13" s="13">
        <v>14354.48</v>
      </c>
      <c r="F13" s="14">
        <v>13443.52</v>
      </c>
      <c r="G13" s="8">
        <v>13528.52</v>
      </c>
      <c r="H13" s="9" t="s">
        <v>14</v>
      </c>
      <c r="I13" s="4"/>
      <c r="J13" s="4"/>
    </row>
    <row r="14" spans="1:34" s="30" customFormat="1" ht="16">
      <c r="A14" s="4" t="s">
        <v>48</v>
      </c>
      <c r="B14" s="5" t="s">
        <v>57</v>
      </c>
      <c r="C14" s="4" t="s">
        <v>54</v>
      </c>
      <c r="D14" s="6" t="s">
        <v>58</v>
      </c>
      <c r="E14" s="13">
        <v>24626.799999999999</v>
      </c>
      <c r="F14" s="14">
        <v>25183.89</v>
      </c>
      <c r="G14" s="8">
        <v>25273.89</v>
      </c>
      <c r="H14" s="9">
        <v>500</v>
      </c>
      <c r="I14" s="4"/>
      <c r="J14" s="4" t="s">
        <v>59</v>
      </c>
      <c r="K14" s="4"/>
      <c r="L14" s="4"/>
      <c r="M14" s="4"/>
      <c r="N14" s="4"/>
      <c r="O14" s="4"/>
      <c r="P14" s="4"/>
      <c r="Q14" s="4"/>
      <c r="R14" s="4"/>
      <c r="S14" s="4"/>
      <c r="T14" s="4"/>
      <c r="U14" s="4"/>
      <c r="V14" s="4"/>
      <c r="W14" s="4"/>
      <c r="X14" s="4"/>
      <c r="Y14" s="4"/>
      <c r="Z14" s="4"/>
      <c r="AA14" s="4"/>
      <c r="AB14" s="4"/>
      <c r="AC14" s="4"/>
      <c r="AD14" s="4"/>
      <c r="AE14" s="4"/>
      <c r="AF14" s="4"/>
      <c r="AG14" s="4"/>
      <c r="AH14" s="4"/>
    </row>
    <row r="15" spans="1:34" s="30" customFormat="1" ht="16">
      <c r="A15" s="4" t="s">
        <v>48</v>
      </c>
      <c r="B15" s="5" t="s">
        <v>60</v>
      </c>
      <c r="C15" s="4" t="s">
        <v>54</v>
      </c>
      <c r="D15" s="6" t="s">
        <v>61</v>
      </c>
      <c r="E15" s="13">
        <v>6053.31</v>
      </c>
      <c r="F15" s="14">
        <v>6009.09</v>
      </c>
      <c r="G15" s="8">
        <v>6009.09</v>
      </c>
      <c r="H15" s="9" t="s">
        <v>14</v>
      </c>
      <c r="I15" s="4"/>
      <c r="J15" s="12" t="s">
        <v>53</v>
      </c>
      <c r="K15" s="4"/>
      <c r="L15" s="4"/>
      <c r="M15" s="4"/>
      <c r="N15" s="4"/>
      <c r="O15" s="4"/>
      <c r="P15" s="4"/>
      <c r="Q15" s="4"/>
      <c r="R15" s="4"/>
      <c r="S15" s="4"/>
      <c r="T15" s="4"/>
      <c r="U15" s="4"/>
      <c r="V15" s="4"/>
      <c r="W15" s="4"/>
      <c r="X15" s="4"/>
      <c r="Y15" s="4"/>
      <c r="Z15" s="4"/>
      <c r="AA15" s="4"/>
      <c r="AB15" s="4"/>
      <c r="AC15" s="4"/>
      <c r="AD15" s="4"/>
      <c r="AE15" s="4"/>
      <c r="AF15" s="4"/>
      <c r="AG15" s="4"/>
      <c r="AH15" s="4"/>
    </row>
    <row r="16" spans="1:34" s="30" customFormat="1" ht="16">
      <c r="A16" s="21" t="s">
        <v>31</v>
      </c>
      <c r="B16" s="5" t="s">
        <v>62</v>
      </c>
      <c r="C16" s="4" t="s">
        <v>54</v>
      </c>
      <c r="D16" s="6" t="s">
        <v>63</v>
      </c>
      <c r="E16" s="13">
        <v>20777.830000000002</v>
      </c>
      <c r="F16" s="14">
        <v>20614.34</v>
      </c>
      <c r="G16" s="8">
        <v>22674.34</v>
      </c>
      <c r="H16" s="9">
        <v>1000</v>
      </c>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s="30" customFormat="1" ht="16">
      <c r="A17" s="4" t="s">
        <v>10</v>
      </c>
      <c r="B17" s="5" t="s">
        <v>64</v>
      </c>
      <c r="C17" s="4" t="s">
        <v>65</v>
      </c>
      <c r="D17" s="6" t="s">
        <v>66</v>
      </c>
      <c r="E17" s="13">
        <v>5034.22</v>
      </c>
      <c r="F17" s="14">
        <v>4724.2</v>
      </c>
      <c r="G17" s="8">
        <v>4974.68</v>
      </c>
      <c r="H17" s="9" t="s">
        <v>14</v>
      </c>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s="30" customFormat="1" ht="16">
      <c r="A18" s="4" t="s">
        <v>10</v>
      </c>
      <c r="B18" s="5" t="s">
        <v>67</v>
      </c>
      <c r="C18" s="4" t="s">
        <v>67</v>
      </c>
      <c r="D18" s="6" t="s">
        <v>66</v>
      </c>
      <c r="E18" s="13">
        <v>22877.77</v>
      </c>
      <c r="F18" s="14">
        <v>22675.439999999999</v>
      </c>
      <c r="G18" s="8">
        <v>23301.51</v>
      </c>
      <c r="H18" s="9" t="s">
        <v>14</v>
      </c>
      <c r="I18" s="4"/>
      <c r="J18" s="31"/>
      <c r="K18" s="4"/>
      <c r="L18" s="4"/>
      <c r="M18" s="4"/>
      <c r="N18" s="4"/>
      <c r="O18" s="4"/>
      <c r="P18" s="4"/>
      <c r="Q18" s="4"/>
      <c r="R18" s="4"/>
      <c r="S18" s="4"/>
      <c r="T18" s="4"/>
      <c r="U18" s="4"/>
      <c r="V18" s="4"/>
      <c r="W18" s="4"/>
      <c r="X18" s="4"/>
      <c r="Y18" s="4"/>
      <c r="Z18" s="4"/>
      <c r="AA18" s="4"/>
      <c r="AB18" s="4"/>
      <c r="AC18" s="4"/>
      <c r="AD18" s="4"/>
      <c r="AE18" s="4"/>
      <c r="AF18" s="4"/>
      <c r="AG18" s="4"/>
      <c r="AH18" s="4"/>
    </row>
    <row r="19" spans="1:34" s="30" customFormat="1" ht="16">
      <c r="A19" s="15" t="s">
        <v>23</v>
      </c>
      <c r="B19" s="16" t="s">
        <v>68</v>
      </c>
      <c r="C19" s="12" t="s">
        <v>69</v>
      </c>
      <c r="D19" s="16" t="s">
        <v>70</v>
      </c>
      <c r="E19" s="17">
        <v>1371.05</v>
      </c>
      <c r="F19" s="32">
        <v>1428.4</v>
      </c>
      <c r="G19" s="19">
        <v>1493.4</v>
      </c>
      <c r="H19" s="20">
        <v>0</v>
      </c>
      <c r="I19" s="12" t="s">
        <v>71</v>
      </c>
      <c r="J19" s="12"/>
      <c r="K19" s="4"/>
      <c r="L19" s="4"/>
      <c r="M19" s="4"/>
      <c r="N19" s="4"/>
      <c r="O19" s="4"/>
      <c r="P19" s="4"/>
      <c r="Q19" s="4"/>
      <c r="R19" s="4"/>
      <c r="S19" s="4"/>
      <c r="T19" s="4"/>
      <c r="U19" s="4"/>
      <c r="V19" s="4"/>
      <c r="W19" s="4"/>
      <c r="X19" s="4"/>
      <c r="Y19" s="4"/>
      <c r="Z19" s="4"/>
      <c r="AA19" s="4"/>
      <c r="AB19" s="4"/>
      <c r="AC19" s="4"/>
      <c r="AD19" s="4"/>
      <c r="AE19" s="4"/>
      <c r="AF19" s="4"/>
      <c r="AG19" s="4"/>
      <c r="AH19" s="4"/>
    </row>
    <row r="20" spans="1:34" s="30" customFormat="1" ht="16">
      <c r="A20" s="4" t="s">
        <v>15</v>
      </c>
      <c r="B20" s="5" t="s">
        <v>72</v>
      </c>
      <c r="C20" s="4" t="s">
        <v>73</v>
      </c>
      <c r="D20" s="4" t="s">
        <v>74</v>
      </c>
      <c r="E20" s="13">
        <v>36634.22</v>
      </c>
      <c r="F20" s="23">
        <v>38132.26</v>
      </c>
      <c r="G20" s="14">
        <v>31188.82</v>
      </c>
      <c r="H20" s="33"/>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s="12" customFormat="1" ht="16">
      <c r="A21" s="4" t="s">
        <v>15</v>
      </c>
      <c r="B21" s="5" t="s">
        <v>75</v>
      </c>
      <c r="C21" s="4" t="s">
        <v>76</v>
      </c>
      <c r="D21" s="4" t="s">
        <v>77</v>
      </c>
      <c r="E21" s="13">
        <v>579587.88</v>
      </c>
      <c r="F21" s="14">
        <v>602584.54</v>
      </c>
      <c r="G21" s="8">
        <v>598118.99</v>
      </c>
      <c r="H21" s="9" t="s">
        <v>78</v>
      </c>
      <c r="I21" s="4" t="s">
        <v>79</v>
      </c>
      <c r="J21" s="4"/>
    </row>
    <row r="22" spans="1:34" s="4" customFormat="1" ht="16">
      <c r="A22" s="4" t="s">
        <v>10</v>
      </c>
      <c r="B22" s="5" t="s">
        <v>80</v>
      </c>
      <c r="C22" s="4" t="s">
        <v>80</v>
      </c>
      <c r="D22" s="6" t="s">
        <v>66</v>
      </c>
      <c r="E22" s="13">
        <v>3986.22</v>
      </c>
      <c r="F22" s="14">
        <v>3694.3</v>
      </c>
      <c r="G22" s="8">
        <v>3454.3</v>
      </c>
      <c r="H22" s="9" t="s">
        <v>14</v>
      </c>
    </row>
    <row r="23" spans="1:34" s="4" customFormat="1" ht="16">
      <c r="A23" s="12" t="s">
        <v>48</v>
      </c>
      <c r="B23" s="16" t="s">
        <v>81</v>
      </c>
      <c r="C23" s="12" t="s">
        <v>80</v>
      </c>
      <c r="D23" s="28" t="s">
        <v>82</v>
      </c>
      <c r="E23" s="17">
        <v>2291.92</v>
      </c>
      <c r="F23" s="18">
        <v>2388.4499999999998</v>
      </c>
      <c r="G23" s="19">
        <v>2313.4499999999998</v>
      </c>
      <c r="H23" s="34">
        <v>200</v>
      </c>
      <c r="I23" s="12"/>
      <c r="J23" s="12" t="s">
        <v>53</v>
      </c>
    </row>
    <row r="24" spans="1:34" s="4" customFormat="1" ht="16">
      <c r="A24" s="21" t="s">
        <v>23</v>
      </c>
      <c r="B24" s="5" t="s">
        <v>83</v>
      </c>
      <c r="C24" s="4" t="s">
        <v>84</v>
      </c>
      <c r="D24" s="4" t="s">
        <v>85</v>
      </c>
      <c r="E24" s="13">
        <v>439407.67</v>
      </c>
      <c r="F24" s="14">
        <v>455742.03</v>
      </c>
      <c r="G24" s="8">
        <v>446197.03</v>
      </c>
      <c r="H24" s="9">
        <v>28500</v>
      </c>
      <c r="I24" s="4" t="s">
        <v>86</v>
      </c>
    </row>
    <row r="25" spans="1:34" s="4" customFormat="1" ht="16">
      <c r="A25" s="4" t="s">
        <v>15</v>
      </c>
      <c r="B25" s="5" t="s">
        <v>87</v>
      </c>
      <c r="C25" s="4" t="s">
        <v>88</v>
      </c>
      <c r="D25" s="5" t="s">
        <v>89</v>
      </c>
      <c r="E25" s="13">
        <v>4154.8</v>
      </c>
      <c r="F25" s="8">
        <v>4370.29</v>
      </c>
      <c r="G25" s="8">
        <v>3517.17</v>
      </c>
      <c r="H25" s="9" t="s">
        <v>14</v>
      </c>
      <c r="I25" s="4" t="s">
        <v>90</v>
      </c>
    </row>
    <row r="26" spans="1:34" s="12" customFormat="1" ht="16">
      <c r="A26" s="4" t="s">
        <v>10</v>
      </c>
      <c r="B26" s="5" t="s">
        <v>91</v>
      </c>
      <c r="C26" s="4" t="s">
        <v>92</v>
      </c>
      <c r="D26" s="6" t="s">
        <v>93</v>
      </c>
      <c r="E26" s="13">
        <v>2836.86</v>
      </c>
      <c r="F26" s="14">
        <v>2412.85</v>
      </c>
      <c r="G26" s="8">
        <v>2322.34</v>
      </c>
      <c r="H26" s="9" t="s">
        <v>14</v>
      </c>
      <c r="I26" s="4"/>
      <c r="J26" s="4"/>
    </row>
    <row r="27" spans="1:34" s="12" customFormat="1" ht="16">
      <c r="A27" s="21" t="s">
        <v>31</v>
      </c>
      <c r="B27" s="5" t="s">
        <v>94</v>
      </c>
      <c r="C27" s="4" t="s">
        <v>33</v>
      </c>
      <c r="D27" s="4" t="s">
        <v>95</v>
      </c>
      <c r="E27" s="13">
        <v>128346.13</v>
      </c>
      <c r="F27" s="14">
        <v>133437.29</v>
      </c>
      <c r="G27" s="8">
        <v>131594.91</v>
      </c>
      <c r="H27" s="9" t="s">
        <v>14</v>
      </c>
      <c r="I27" s="4" t="s">
        <v>96</v>
      </c>
      <c r="J27" s="4"/>
    </row>
    <row r="28" spans="1:34" s="4" customFormat="1">
      <c r="A28" s="12" t="s">
        <v>10</v>
      </c>
      <c r="B28" s="16" t="s">
        <v>97</v>
      </c>
      <c r="C28" s="12" t="s">
        <v>98</v>
      </c>
      <c r="D28" s="28" t="s">
        <v>13</v>
      </c>
      <c r="E28" s="17">
        <v>15</v>
      </c>
      <c r="F28" s="17">
        <v>15</v>
      </c>
      <c r="G28" s="17">
        <v>15</v>
      </c>
      <c r="H28" s="20" t="s">
        <v>99</v>
      </c>
      <c r="I28" s="12"/>
      <c r="J28" s="12" t="s">
        <v>100</v>
      </c>
    </row>
    <row r="29" spans="1:34" s="12" customFormat="1" ht="16">
      <c r="A29" s="12" t="s">
        <v>10</v>
      </c>
      <c r="B29" s="16" t="s">
        <v>101</v>
      </c>
      <c r="C29" s="12" t="s">
        <v>102</v>
      </c>
      <c r="D29" s="28" t="s">
        <v>13</v>
      </c>
      <c r="E29" s="17">
        <v>645.83000000000004</v>
      </c>
      <c r="F29" s="35">
        <v>645.83000000000004</v>
      </c>
      <c r="G29" s="35">
        <v>645.83000000000004</v>
      </c>
      <c r="H29" s="20" t="s">
        <v>14</v>
      </c>
      <c r="J29" s="36" t="s">
        <v>103</v>
      </c>
    </row>
    <row r="30" spans="1:34" s="4" customFormat="1" ht="16">
      <c r="A30" s="4" t="s">
        <v>10</v>
      </c>
      <c r="B30" s="5" t="s">
        <v>104</v>
      </c>
      <c r="C30" s="4" t="s">
        <v>105</v>
      </c>
      <c r="D30" s="6" t="s">
        <v>106</v>
      </c>
      <c r="E30" s="13">
        <v>17959.759999999998</v>
      </c>
      <c r="F30" s="14">
        <v>10311.89</v>
      </c>
      <c r="G30" s="8">
        <v>16305.89</v>
      </c>
      <c r="H30" s="9" t="s">
        <v>14</v>
      </c>
      <c r="I30" s="4" t="s">
        <v>107</v>
      </c>
    </row>
    <row r="31" spans="1:34" s="4" customFormat="1" ht="16">
      <c r="A31" s="12" t="s">
        <v>10</v>
      </c>
      <c r="B31" s="16" t="s">
        <v>108</v>
      </c>
      <c r="C31" s="12" t="s">
        <v>109</v>
      </c>
      <c r="D31" s="28" t="s">
        <v>13</v>
      </c>
      <c r="E31" s="17">
        <v>136.38999999999999</v>
      </c>
      <c r="F31" s="37">
        <v>136.38999999999999</v>
      </c>
      <c r="G31" s="19">
        <v>136.38999999999999</v>
      </c>
      <c r="H31" s="20" t="s">
        <v>99</v>
      </c>
      <c r="I31" s="12" t="s">
        <v>110</v>
      </c>
      <c r="J31" s="12" t="s">
        <v>100</v>
      </c>
    </row>
    <row r="32" spans="1:34" s="4" customFormat="1" ht="16">
      <c r="A32" s="4" t="s">
        <v>111</v>
      </c>
      <c r="B32" s="5" t="s">
        <v>112</v>
      </c>
      <c r="C32" s="4" t="s">
        <v>113</v>
      </c>
      <c r="D32" s="6" t="s">
        <v>114</v>
      </c>
      <c r="E32" s="13">
        <v>45596.67</v>
      </c>
      <c r="F32" s="38">
        <v>47568.63</v>
      </c>
      <c r="G32" s="22">
        <v>47965.63</v>
      </c>
      <c r="H32" s="9"/>
      <c r="J32" s="4" t="s">
        <v>115</v>
      </c>
    </row>
    <row r="33" spans="1:10" s="4" customFormat="1" ht="16">
      <c r="A33" s="4" t="s">
        <v>10</v>
      </c>
      <c r="B33" s="5" t="s">
        <v>116</v>
      </c>
      <c r="C33" s="4" t="s">
        <v>113</v>
      </c>
      <c r="D33" s="6" t="s">
        <v>13</v>
      </c>
      <c r="E33" s="13">
        <v>6310.08</v>
      </c>
      <c r="F33" s="38">
        <v>3318.08</v>
      </c>
      <c r="G33" s="22">
        <v>4354.1099999999997</v>
      </c>
      <c r="H33" s="9"/>
    </row>
    <row r="34" spans="1:10" s="4" customFormat="1" ht="16">
      <c r="A34" s="4" t="s">
        <v>48</v>
      </c>
      <c r="B34" s="5" t="s">
        <v>117</v>
      </c>
      <c r="C34" s="4" t="s">
        <v>113</v>
      </c>
      <c r="D34" s="6" t="s">
        <v>118</v>
      </c>
      <c r="E34" s="13">
        <v>18859.79</v>
      </c>
      <c r="F34" s="38">
        <v>18655.07</v>
      </c>
      <c r="G34" s="22">
        <v>18750.07</v>
      </c>
      <c r="H34" s="9">
        <v>500</v>
      </c>
      <c r="I34" s="4" t="s">
        <v>119</v>
      </c>
      <c r="J34" s="4" t="s">
        <v>120</v>
      </c>
    </row>
    <row r="35" spans="1:10" s="4" customFormat="1" ht="16">
      <c r="A35" s="4" t="s">
        <v>48</v>
      </c>
      <c r="B35" s="5" t="s">
        <v>121</v>
      </c>
      <c r="C35" s="4" t="s">
        <v>113</v>
      </c>
      <c r="D35" s="5" t="s">
        <v>122</v>
      </c>
      <c r="E35" s="13">
        <v>14688.48</v>
      </c>
      <c r="F35" s="38">
        <v>15327.34</v>
      </c>
      <c r="G35" s="22">
        <v>15337.34</v>
      </c>
      <c r="H35" s="9"/>
      <c r="I35" s="4" t="s">
        <v>123</v>
      </c>
      <c r="J35" s="4" t="s">
        <v>124</v>
      </c>
    </row>
    <row r="36" spans="1:10" s="4" customFormat="1" ht="16">
      <c r="A36" s="4" t="s">
        <v>48</v>
      </c>
      <c r="B36" s="5" t="s">
        <v>125</v>
      </c>
      <c r="C36" s="4" t="s">
        <v>113</v>
      </c>
      <c r="D36" s="6" t="s">
        <v>126</v>
      </c>
      <c r="E36" s="13">
        <v>31161.98</v>
      </c>
      <c r="F36" s="39">
        <v>32516.58</v>
      </c>
      <c r="G36" s="22">
        <v>32561.58</v>
      </c>
      <c r="H36" s="9" t="s">
        <v>14</v>
      </c>
      <c r="J36" s="31" t="s">
        <v>127</v>
      </c>
    </row>
    <row r="37" spans="1:10" s="4" customFormat="1" ht="16">
      <c r="A37" s="4" t="s">
        <v>128</v>
      </c>
      <c r="B37" s="5" t="s">
        <v>129</v>
      </c>
      <c r="C37" s="4" t="s">
        <v>113</v>
      </c>
      <c r="D37" s="5" t="s">
        <v>130</v>
      </c>
      <c r="E37" s="13">
        <v>1947.63</v>
      </c>
      <c r="F37" s="38">
        <v>2027.77</v>
      </c>
      <c r="G37" s="22">
        <v>2109.77</v>
      </c>
      <c r="H37" s="26"/>
      <c r="I37" s="4" t="s">
        <v>131</v>
      </c>
      <c r="J37" s="4" t="s">
        <v>132</v>
      </c>
    </row>
    <row r="38" spans="1:10" s="6" customFormat="1" ht="16">
      <c r="A38" s="4" t="s">
        <v>48</v>
      </c>
      <c r="B38" s="5" t="s">
        <v>133</v>
      </c>
      <c r="C38" s="4" t="s">
        <v>113</v>
      </c>
      <c r="D38" s="5" t="s">
        <v>134</v>
      </c>
      <c r="E38" s="13">
        <v>1135</v>
      </c>
      <c r="F38" s="38">
        <v>1192.4100000000001</v>
      </c>
      <c r="G38" s="22">
        <v>1382.41</v>
      </c>
      <c r="H38" s="9"/>
      <c r="I38" s="4" t="s">
        <v>131</v>
      </c>
      <c r="J38" s="4" t="s">
        <v>135</v>
      </c>
    </row>
    <row r="39" spans="1:10" s="4" customFormat="1" ht="16">
      <c r="A39" s="4" t="s">
        <v>48</v>
      </c>
      <c r="B39" s="6" t="s">
        <v>136</v>
      </c>
      <c r="C39" s="4" t="s">
        <v>113</v>
      </c>
      <c r="D39" s="6" t="s">
        <v>137</v>
      </c>
      <c r="E39" s="13">
        <v>17894.830000000002</v>
      </c>
      <c r="F39" s="38">
        <v>18673.150000000001</v>
      </c>
      <c r="G39" s="22">
        <v>18733.150000000001</v>
      </c>
      <c r="H39" s="9" t="s">
        <v>99</v>
      </c>
      <c r="I39" s="4" t="s">
        <v>131</v>
      </c>
      <c r="J39" s="4" t="s">
        <v>138</v>
      </c>
    </row>
    <row r="40" spans="1:10" s="4" customFormat="1" ht="16">
      <c r="A40" s="4" t="s">
        <v>48</v>
      </c>
      <c r="B40" s="5" t="s">
        <v>139</v>
      </c>
      <c r="C40" s="4" t="s">
        <v>113</v>
      </c>
      <c r="D40" s="4" t="s">
        <v>140</v>
      </c>
      <c r="E40" s="13">
        <v>12900.55</v>
      </c>
      <c r="F40" s="38">
        <v>11415.87</v>
      </c>
      <c r="G40" s="38">
        <v>11415.87</v>
      </c>
      <c r="H40" s="9"/>
      <c r="I40" s="4" t="s">
        <v>141</v>
      </c>
      <c r="J40" s="4" t="s">
        <v>142</v>
      </c>
    </row>
    <row r="41" spans="1:10" s="4" customFormat="1" ht="16">
      <c r="A41" s="4" t="s">
        <v>128</v>
      </c>
      <c r="B41" s="5" t="s">
        <v>143</v>
      </c>
      <c r="C41" s="4" t="s">
        <v>144</v>
      </c>
      <c r="D41" s="4" t="s">
        <v>145</v>
      </c>
      <c r="E41" s="13">
        <v>66201.22</v>
      </c>
      <c r="F41" s="39">
        <v>67177.210000000006</v>
      </c>
      <c r="G41" s="22">
        <v>67277.210000000006</v>
      </c>
      <c r="H41" s="9" t="s">
        <v>14</v>
      </c>
      <c r="I41" s="4" t="s">
        <v>146</v>
      </c>
      <c r="J41" s="4" t="s">
        <v>147</v>
      </c>
    </row>
    <row r="42" spans="1:10" s="4" customFormat="1" ht="16">
      <c r="A42" s="21" t="s">
        <v>31</v>
      </c>
      <c r="B42" s="5" t="s">
        <v>148</v>
      </c>
      <c r="C42" s="4" t="s">
        <v>149</v>
      </c>
      <c r="D42" s="6" t="s">
        <v>150</v>
      </c>
      <c r="E42" s="13">
        <v>36713.910000000003</v>
      </c>
      <c r="F42" s="38">
        <v>38310.75</v>
      </c>
      <c r="G42" s="22">
        <v>37175.67</v>
      </c>
      <c r="H42" s="9">
        <v>1000</v>
      </c>
    </row>
    <row r="43" spans="1:10" s="4" customFormat="1" ht="16">
      <c r="A43" s="12" t="s">
        <v>10</v>
      </c>
      <c r="B43" s="16" t="s">
        <v>151</v>
      </c>
      <c r="C43" s="12" t="s">
        <v>152</v>
      </c>
      <c r="D43" s="16" t="s">
        <v>13</v>
      </c>
      <c r="E43" s="17">
        <v>1507.09</v>
      </c>
      <c r="F43" s="18">
        <v>1582.36</v>
      </c>
      <c r="G43" s="19">
        <v>1643.36</v>
      </c>
      <c r="H43" s="20"/>
      <c r="I43" s="12"/>
      <c r="J43" s="12" t="s">
        <v>153</v>
      </c>
    </row>
    <row r="44" spans="1:10" s="12" customFormat="1" ht="16">
      <c r="A44" s="4" t="s">
        <v>128</v>
      </c>
      <c r="B44" s="5" t="s">
        <v>154</v>
      </c>
      <c r="C44" s="4" t="s">
        <v>155</v>
      </c>
      <c r="D44" s="5" t="s">
        <v>156</v>
      </c>
      <c r="E44" s="13">
        <v>47650.16</v>
      </c>
      <c r="F44" s="14">
        <v>49685.26</v>
      </c>
      <c r="G44" s="8">
        <v>51833.27</v>
      </c>
      <c r="H44" s="9">
        <v>1000</v>
      </c>
      <c r="I44" s="4" t="s">
        <v>157</v>
      </c>
      <c r="J44" s="4" t="s">
        <v>158</v>
      </c>
    </row>
    <row r="45" spans="1:10" s="4" customFormat="1" ht="16">
      <c r="A45" s="4" t="s">
        <v>10</v>
      </c>
      <c r="B45" s="5" t="s">
        <v>159</v>
      </c>
      <c r="C45" s="4" t="s">
        <v>160</v>
      </c>
      <c r="D45" s="6" t="s">
        <v>13</v>
      </c>
      <c r="E45" s="13">
        <v>-261.54000000000002</v>
      </c>
      <c r="F45" s="33">
        <v>-501.54</v>
      </c>
      <c r="G45" s="8">
        <v>492.57</v>
      </c>
      <c r="H45" s="9" t="s">
        <v>14</v>
      </c>
      <c r="I45" s="4" t="s">
        <v>161</v>
      </c>
    </row>
    <row r="46" spans="1:10" s="4" customFormat="1" ht="16">
      <c r="A46" s="4" t="s">
        <v>48</v>
      </c>
      <c r="B46" s="5" t="s">
        <v>162</v>
      </c>
      <c r="C46" s="4" t="s">
        <v>160</v>
      </c>
      <c r="D46" s="6" t="s">
        <v>163</v>
      </c>
      <c r="E46" s="13">
        <v>3805.47</v>
      </c>
      <c r="F46" s="14">
        <v>3664.46</v>
      </c>
      <c r="G46" s="8">
        <v>3664.46</v>
      </c>
      <c r="H46" s="9" t="s">
        <v>14</v>
      </c>
      <c r="I46" s="4" t="s">
        <v>164</v>
      </c>
      <c r="J46" s="12" t="s">
        <v>165</v>
      </c>
    </row>
    <row r="47" spans="1:10" s="4" customFormat="1" ht="16">
      <c r="A47" s="4" t="s">
        <v>128</v>
      </c>
      <c r="B47" s="5" t="s">
        <v>166</v>
      </c>
      <c r="C47" s="4" t="s">
        <v>160</v>
      </c>
      <c r="D47" s="5" t="s">
        <v>167</v>
      </c>
      <c r="E47" s="13">
        <v>15004.45</v>
      </c>
      <c r="F47" s="14">
        <v>15657.05</v>
      </c>
      <c r="G47" s="14">
        <v>0</v>
      </c>
      <c r="H47" s="9" t="s">
        <v>168</v>
      </c>
      <c r="I47" s="4" t="s">
        <v>169</v>
      </c>
      <c r="J47" s="12" t="s">
        <v>170</v>
      </c>
    </row>
    <row r="48" spans="1:10" s="12" customFormat="1" ht="16">
      <c r="A48" s="12" t="s">
        <v>10</v>
      </c>
      <c r="B48" s="16" t="s">
        <v>171</v>
      </c>
      <c r="C48" s="12" t="s">
        <v>172</v>
      </c>
      <c r="D48" s="16" t="s">
        <v>13</v>
      </c>
      <c r="E48" s="17">
        <v>1240.28</v>
      </c>
      <c r="F48" s="18">
        <v>1397.9</v>
      </c>
      <c r="G48" s="19">
        <v>1524.9</v>
      </c>
      <c r="H48" s="20" t="s">
        <v>173</v>
      </c>
      <c r="I48" s="12" t="s">
        <v>174</v>
      </c>
      <c r="J48" s="12" t="s">
        <v>175</v>
      </c>
    </row>
    <row r="49" spans="1:10" s="4" customFormat="1">
      <c r="A49" s="12" t="s">
        <v>48</v>
      </c>
      <c r="B49" s="16" t="s">
        <v>176</v>
      </c>
      <c r="C49" s="12" t="s">
        <v>172</v>
      </c>
      <c r="D49" s="16" t="s">
        <v>177</v>
      </c>
      <c r="E49" s="17">
        <v>532.21</v>
      </c>
      <c r="F49" s="17">
        <v>532.21</v>
      </c>
      <c r="G49" s="17">
        <v>532.21</v>
      </c>
      <c r="H49" s="20" t="s">
        <v>99</v>
      </c>
      <c r="I49" s="12" t="s">
        <v>110</v>
      </c>
      <c r="J49" s="36" t="s">
        <v>178</v>
      </c>
    </row>
    <row r="50" spans="1:10" s="4" customFormat="1" ht="16">
      <c r="A50" s="21" t="s">
        <v>23</v>
      </c>
      <c r="B50" s="5" t="s">
        <v>179</v>
      </c>
      <c r="C50" s="4" t="s">
        <v>180</v>
      </c>
      <c r="D50" s="4" t="s">
        <v>181</v>
      </c>
      <c r="E50" s="13">
        <v>128817.44</v>
      </c>
      <c r="F50" s="14">
        <v>134472.35</v>
      </c>
      <c r="G50" s="8">
        <v>132307.41</v>
      </c>
      <c r="H50" s="9" t="s">
        <v>14</v>
      </c>
      <c r="I50" s="4" t="s">
        <v>182</v>
      </c>
    </row>
    <row r="51" spans="1:10" s="4" customFormat="1" ht="16">
      <c r="A51" s="4" t="s">
        <v>10</v>
      </c>
      <c r="B51" s="5" t="s">
        <v>183</v>
      </c>
      <c r="C51" s="4" t="s">
        <v>184</v>
      </c>
      <c r="D51" s="5" t="s">
        <v>185</v>
      </c>
      <c r="E51" s="13">
        <v>9574.49</v>
      </c>
      <c r="F51" s="14">
        <v>4735.38</v>
      </c>
      <c r="G51" s="8">
        <v>6075.38</v>
      </c>
      <c r="H51" s="9" t="s">
        <v>14</v>
      </c>
    </row>
    <row r="52" spans="1:10" s="4" customFormat="1" ht="16">
      <c r="A52" s="12" t="s">
        <v>48</v>
      </c>
      <c r="B52" s="40" t="s">
        <v>186</v>
      </c>
      <c r="C52" s="12" t="s">
        <v>184</v>
      </c>
      <c r="D52" s="28" t="s">
        <v>187</v>
      </c>
      <c r="E52" s="17">
        <v>160</v>
      </c>
      <c r="F52" s="37">
        <v>-90</v>
      </c>
      <c r="G52" s="19">
        <v>305</v>
      </c>
      <c r="H52" s="20">
        <v>250</v>
      </c>
      <c r="I52" s="12" t="s">
        <v>188</v>
      </c>
      <c r="J52" s="12"/>
    </row>
    <row r="53" spans="1:10" s="4" customFormat="1" ht="16">
      <c r="A53" s="4" t="s">
        <v>10</v>
      </c>
      <c r="B53" s="5" t="s">
        <v>189</v>
      </c>
      <c r="C53" s="4" t="s">
        <v>190</v>
      </c>
      <c r="D53" s="6" t="s">
        <v>13</v>
      </c>
      <c r="E53" s="13">
        <v>1291.42</v>
      </c>
      <c r="F53" s="14">
        <v>1363.11</v>
      </c>
      <c r="G53" s="8">
        <v>1497.57</v>
      </c>
      <c r="H53" s="9" t="s">
        <v>14</v>
      </c>
      <c r="I53" s="4" t="s">
        <v>191</v>
      </c>
    </row>
    <row r="54" spans="1:10" s="12" customFormat="1" ht="16">
      <c r="A54" s="4" t="s">
        <v>10</v>
      </c>
      <c r="B54" s="41" t="s">
        <v>192</v>
      </c>
      <c r="C54" s="4" t="s">
        <v>193</v>
      </c>
      <c r="D54" s="6" t="s">
        <v>13</v>
      </c>
      <c r="E54" s="13">
        <v>26126.58</v>
      </c>
      <c r="F54" s="14">
        <v>26891.83</v>
      </c>
      <c r="G54" s="8">
        <v>26738.83</v>
      </c>
      <c r="H54" s="9" t="s">
        <v>14</v>
      </c>
      <c r="I54" s="4"/>
      <c r="J54" s="36" t="s">
        <v>194</v>
      </c>
    </row>
    <row r="55" spans="1:10" s="4" customFormat="1" ht="16">
      <c r="A55" s="4" t="s">
        <v>10</v>
      </c>
      <c r="B55" s="42" t="s">
        <v>195</v>
      </c>
      <c r="C55" s="4" t="s">
        <v>196</v>
      </c>
      <c r="D55" s="6" t="s">
        <v>13</v>
      </c>
      <c r="E55" s="13">
        <v>12120.46</v>
      </c>
      <c r="F55" s="14">
        <v>12687.49</v>
      </c>
      <c r="G55" s="8">
        <v>12890.15</v>
      </c>
      <c r="H55" s="9" t="s">
        <v>14</v>
      </c>
    </row>
    <row r="56" spans="1:10" s="30" customFormat="1" ht="16">
      <c r="A56" s="4" t="s">
        <v>10</v>
      </c>
      <c r="B56" s="5" t="s">
        <v>197</v>
      </c>
      <c r="C56" s="4" t="s">
        <v>198</v>
      </c>
      <c r="D56" s="6" t="s">
        <v>13</v>
      </c>
      <c r="E56" s="13">
        <v>1764.86</v>
      </c>
      <c r="F56" s="14">
        <v>1854.12</v>
      </c>
      <c r="G56" s="8">
        <v>2019.45</v>
      </c>
      <c r="H56" s="9" t="s">
        <v>14</v>
      </c>
      <c r="I56" s="4"/>
      <c r="J56" s="4"/>
    </row>
    <row r="57" spans="1:10" s="4" customFormat="1" ht="16">
      <c r="A57" s="21" t="s">
        <v>31</v>
      </c>
      <c r="B57" s="5" t="s">
        <v>199</v>
      </c>
      <c r="C57" s="4" t="s">
        <v>200</v>
      </c>
      <c r="D57" s="4" t="s">
        <v>201</v>
      </c>
      <c r="E57" s="13">
        <v>29244.04</v>
      </c>
      <c r="F57" s="22">
        <v>30515.22</v>
      </c>
      <c r="G57" s="43">
        <v>30550.22</v>
      </c>
      <c r="H57" s="9">
        <v>1000</v>
      </c>
      <c r="I57" s="4" t="s">
        <v>202</v>
      </c>
    </row>
    <row r="58" spans="1:10" s="4" customFormat="1" ht="16">
      <c r="A58" s="21" t="s">
        <v>31</v>
      </c>
      <c r="B58" s="5" t="s">
        <v>203</v>
      </c>
      <c r="C58" s="4" t="s">
        <v>204</v>
      </c>
      <c r="D58" s="4" t="s">
        <v>205</v>
      </c>
      <c r="E58" s="13"/>
      <c r="F58" s="22">
        <v>355000</v>
      </c>
      <c r="G58" s="43">
        <v>355000</v>
      </c>
      <c r="H58" s="9">
        <v>10000</v>
      </c>
    </row>
    <row r="59" spans="1:10">
      <c r="G59" s="46">
        <f>SUM(G2:G58)</f>
        <v>3953460.14</v>
      </c>
    </row>
    <row r="61" spans="1:10">
      <c r="B61" s="48" t="s">
        <v>206</v>
      </c>
      <c r="C61" s="2">
        <v>5654026</v>
      </c>
    </row>
    <row r="63" spans="1:10" s="6" customFormat="1">
      <c r="B63" s="49" t="s">
        <v>31</v>
      </c>
      <c r="C63" s="10">
        <f>SUM(G58+G57+G27+G7+G9+G16+G42+G10)</f>
        <v>647988.09000000008</v>
      </c>
      <c r="D63" s="6" t="s">
        <v>207</v>
      </c>
      <c r="E63" s="10"/>
      <c r="F63" s="10"/>
      <c r="G63" s="10"/>
      <c r="H63" s="11"/>
    </row>
    <row r="64" spans="1:10" s="6" customFormat="1">
      <c r="B64" s="49" t="s">
        <v>208</v>
      </c>
      <c r="C64" s="10">
        <f>SUM(G3)</f>
        <v>455596.34</v>
      </c>
      <c r="D64" s="6" t="s">
        <v>209</v>
      </c>
      <c r="E64" s="10"/>
      <c r="F64" s="10"/>
      <c r="G64" s="10"/>
      <c r="H64" s="11"/>
    </row>
    <row r="65" spans="2:10" s="6" customFormat="1">
      <c r="B65" s="49" t="s">
        <v>27</v>
      </c>
      <c r="C65" s="10">
        <f>SUM(G4+G20+G21+G25+G6)</f>
        <v>1700571.9</v>
      </c>
      <c r="D65" s="6" t="s">
        <v>210</v>
      </c>
      <c r="E65" s="10"/>
      <c r="F65" s="10"/>
      <c r="G65" s="10"/>
      <c r="H65" s="11"/>
    </row>
    <row r="66" spans="2:10" s="6" customFormat="1">
      <c r="B66" s="49" t="s">
        <v>23</v>
      </c>
      <c r="C66" s="10">
        <f>SUM(G8+G24+G5+G50+G19)</f>
        <v>704968.39000000013</v>
      </c>
      <c r="D66" s="6" t="s">
        <v>211</v>
      </c>
      <c r="E66" s="10"/>
      <c r="F66" s="10"/>
      <c r="G66" s="10"/>
      <c r="H66" s="11"/>
      <c r="J66" s="10"/>
    </row>
    <row r="67" spans="2:10" s="6" customFormat="1">
      <c r="B67" s="49" t="s">
        <v>212</v>
      </c>
      <c r="C67" s="10">
        <f>SUM(C63:C66)</f>
        <v>3509124.72</v>
      </c>
      <c r="E67" s="10"/>
      <c r="F67" s="10"/>
      <c r="G67" s="10"/>
      <c r="H67" s="11"/>
      <c r="J67" s="10"/>
    </row>
    <row r="68" spans="2:10" s="6" customFormat="1">
      <c r="B68" s="49"/>
      <c r="C68" s="10"/>
      <c r="E68" s="10"/>
      <c r="F68" s="10"/>
      <c r="G68" s="10"/>
      <c r="H68" s="11"/>
      <c r="J68" s="10"/>
    </row>
    <row r="69" spans="2:10" s="6" customFormat="1">
      <c r="B69" s="50" t="s">
        <v>213</v>
      </c>
      <c r="C69" s="10">
        <f>SUM(G2+G12+G17+G18+G22+G26+G28+G29+G30+G31+G33+G45+G48+G51+G53+G54+G55+G56)</f>
        <v>122549.88</v>
      </c>
      <c r="D69" s="6" t="s">
        <v>214</v>
      </c>
      <c r="E69" s="10"/>
      <c r="F69" s="10"/>
      <c r="G69" s="10"/>
      <c r="H69" s="11"/>
      <c r="J69" s="10"/>
    </row>
    <row r="70" spans="2:10" s="6" customFormat="1">
      <c r="B70" s="51" t="s">
        <v>215</v>
      </c>
      <c r="C70" s="10">
        <f>SUM(G11+G13+G14+G15+G23+G34+G35+G36+G38+G39+G40+G46+G49+G52)</f>
        <v>150956.29999999999</v>
      </c>
      <c r="D70" s="6" t="s">
        <v>216</v>
      </c>
      <c r="E70" s="10"/>
      <c r="F70" s="10"/>
      <c r="G70" s="10"/>
      <c r="H70" s="11"/>
      <c r="J70" s="10"/>
    </row>
    <row r="71" spans="2:10" s="45" customFormat="1">
      <c r="B71" s="51" t="s">
        <v>217</v>
      </c>
      <c r="C71" s="52">
        <f>SUM(G32)</f>
        <v>47965.63</v>
      </c>
      <c r="D71" s="53" t="s">
        <v>218</v>
      </c>
      <c r="E71" s="52"/>
      <c r="F71" s="52"/>
      <c r="G71" s="52"/>
      <c r="H71" s="54"/>
    </row>
    <row r="72" spans="2:10" s="45" customFormat="1">
      <c r="B72" s="49" t="s">
        <v>128</v>
      </c>
      <c r="C72" s="52">
        <f>SUM(G47+G44+G41+G37)</f>
        <v>121220.25000000001</v>
      </c>
      <c r="D72" s="53" t="s">
        <v>219</v>
      </c>
      <c r="E72" s="52"/>
      <c r="F72" s="52"/>
      <c r="G72" s="52"/>
      <c r="H72" s="54"/>
    </row>
    <row r="73" spans="2:10">
      <c r="B73" s="45" t="s">
        <v>220</v>
      </c>
      <c r="C73" s="46">
        <f>SUM(C67+C69+C70+C71+C72)</f>
        <v>3951816.78</v>
      </c>
      <c r="D73" s="46"/>
    </row>
    <row r="74" spans="2:10" s="45" customFormat="1">
      <c r="B74" s="55" t="s">
        <v>221</v>
      </c>
      <c r="C74" s="52">
        <f>SUM(C61-C73)</f>
        <v>1702209.2200000002</v>
      </c>
      <c r="D74" s="52"/>
      <c r="E74" s="52"/>
      <c r="F74" s="52"/>
      <c r="G74" s="52"/>
      <c r="H74" s="54"/>
    </row>
    <row r="75" spans="2:10">
      <c r="C75" s="46"/>
      <c r="D75" s="46"/>
    </row>
    <row r="76" spans="2:10">
      <c r="B76" s="1" t="s">
        <v>222</v>
      </c>
      <c r="C76" s="46">
        <f>SUM(C73:C75)</f>
        <v>5654026</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Botanical Society of America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Cacanindin</dc:creator>
  <cp:lastModifiedBy>Heather Cacanindin</cp:lastModifiedBy>
  <dcterms:created xsi:type="dcterms:W3CDTF">2019-07-26T16:55:14Z</dcterms:created>
  <dcterms:modified xsi:type="dcterms:W3CDTF">2019-07-26T16:55:51Z</dcterms:modified>
</cp:coreProperties>
</file>